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KONZEPTION\MiFid 2\"/>
    </mc:Choice>
  </mc:AlternateContent>
  <xr:revisionPtr revIDLastSave="0" documentId="13_ncr:1_{B1DFD539-E8ED-4AFB-84C5-33D33284E832}" xr6:coauthVersionLast="47" xr6:coauthVersionMax="47" xr10:uidLastSave="{00000000-0000-0000-0000-000000000000}"/>
  <bookViews>
    <workbookView xWindow="28680" yWindow="-120" windowWidth="29040" windowHeight="15840" xr2:uid="{00000000-000D-0000-FFFF-FFFF00000000}"/>
  </bookViews>
  <sheets>
    <sheet name="Kosteninformation_38-2024" sheetId="1" r:id="rId1"/>
  </sheets>
  <definedNames>
    <definedName name="_xlnm.Print_Area" localSheetId="0">'Kosteninformation_38-2024'!$A$9:$E$83</definedName>
  </definedNames>
  <calcPr calcId="19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51" i="1" l="1"/>
  <c r="D36" i="1"/>
  <c r="D35" i="1"/>
  <c r="D37" i="1"/>
  <c r="D39" i="1" l="1"/>
  <c r="E15" i="1"/>
  <c r="B30" i="1"/>
  <c r="D48" i="1"/>
  <c r="E67" i="1" s="1"/>
  <c r="D32" i="1"/>
  <c r="D53" i="1" l="1"/>
  <c r="D45" i="1" s="1"/>
  <c r="D42" i="1" s="1"/>
  <c r="B39" i="1"/>
  <c r="B37" i="1"/>
  <c r="B50" i="1"/>
  <c r="E68" i="1"/>
  <c r="B44" i="1"/>
  <c r="B38" i="1"/>
  <c r="B49" i="1"/>
  <c r="B43" i="1"/>
  <c r="B36" i="1"/>
  <c r="B51" i="1"/>
  <c r="B31" i="1"/>
  <c r="B32" i="1" s="1"/>
  <c r="D62" i="1" l="1"/>
  <c r="B35" i="1"/>
  <c r="B58" i="1"/>
  <c r="B62" i="1"/>
  <c r="B59" i="1"/>
  <c r="D59" i="1" s="1"/>
  <c r="B48" i="1"/>
  <c r="B45" i="1"/>
  <c r="B60" i="1" l="1"/>
  <c r="B42" i="1"/>
  <c r="D60" i="1"/>
  <c r="D67" i="1"/>
  <c r="D68" i="1" s="1"/>
  <c r="B67" i="1" l="1"/>
  <c r="B68" i="1" s="1"/>
  <c r="D58" i="1"/>
  <c r="D61" i="1" s="1"/>
  <c r="B61" i="1"/>
</calcChain>
</file>

<file path=xl/sharedStrings.xml><?xml version="1.0" encoding="utf-8"?>
<sst xmlns="http://schemas.openxmlformats.org/spreadsheetml/2006/main" count="72" uniqueCount="53">
  <si>
    <t>Produkt</t>
  </si>
  <si>
    <t>Art des Finanzinstrument</t>
  </si>
  <si>
    <t>Anlagebetrag</t>
  </si>
  <si>
    <t>in EUR</t>
  </si>
  <si>
    <t>in %</t>
  </si>
  <si>
    <t xml:space="preserve">   davon Dienstleistungskosten</t>
  </si>
  <si>
    <t xml:space="preserve">   davon Produktkosten</t>
  </si>
  <si>
    <t>Laufende Kosten pro Jahr</t>
  </si>
  <si>
    <t>Gesamte laufende Kosten pro Jahr</t>
  </si>
  <si>
    <t>EUR</t>
  </si>
  <si>
    <t>Anleger</t>
  </si>
  <si>
    <t>Vorname, Name</t>
  </si>
  <si>
    <t>Straße, Hausnr.</t>
  </si>
  <si>
    <t>PLZ, Ort</t>
  </si>
  <si>
    <t>Vermittler</t>
  </si>
  <si>
    <t>Vorname, Name / Firma</t>
  </si>
  <si>
    <t>Einmalige Erwerbskosten (weiche Kosten)</t>
  </si>
  <si>
    <t>Gesamte einmalige Erwerbskosten (weiche Kosten)</t>
  </si>
  <si>
    <t xml:space="preserve">   davon Transaktionskosten (Ankaufsabwicklung)</t>
  </si>
  <si>
    <t xml:space="preserve">            - davon Zuwendung an den Vermittler</t>
  </si>
  <si>
    <t>Einmalige Kosten bei Fälligkeit</t>
  </si>
  <si>
    <t>Gesamte einmalige Kosten bei Fälligkeit</t>
  </si>
  <si>
    <t>zusätzlich bei Fälligkeit</t>
  </si>
  <si>
    <t>Dienstleistungskosten</t>
  </si>
  <si>
    <t>Kommentar</t>
  </si>
  <si>
    <t>Währung</t>
  </si>
  <si>
    <t>Erstellt am</t>
  </si>
  <si>
    <t>Gegenstand dieses Dokuments ist die gesetzlich vorgeschriebene Information vor Geschäftsabschluss über die voraussichtlichen Kosten bezogen auf Ihre Kapitalanlage. Bei den Daten handelt es sich um Schätzungen auf der Grundlage von Annahmen. Die tatsächlichen Kosten können hiervon abweichen.</t>
  </si>
  <si>
    <t>festzulegen durch Vertriebspartner</t>
  </si>
  <si>
    <t>Angenommene (restliche) Laufzeit in Jahren</t>
  </si>
  <si>
    <t>Grün hinterlegte Felder sind Eingabefelder.</t>
  </si>
  <si>
    <t>ab dem 2. Jahr</t>
  </si>
  <si>
    <t>Hinweise und Erläuterungen</t>
  </si>
  <si>
    <t>Ausgabeaufschlag (Agio)</t>
  </si>
  <si>
    <t>Transaktionskosten (Ankaufsabwicklung)</t>
  </si>
  <si>
    <t>Produktkosten</t>
  </si>
  <si>
    <t>in % p.a.</t>
  </si>
  <si>
    <t>Gesamtkosten</t>
  </si>
  <si>
    <t>im 1. Jahr</t>
  </si>
  <si>
    <t xml:space="preserve">   davon Dienstleistungskosten (Vertriebskosten)</t>
  </si>
  <si>
    <t>Die nachfolgende Darstellung zeigt eine beispielhafte Zusammenstellung der gemäß der MIFID-II-DVO von Wertpapierdienstleistungsunternehmen auszuweisenden Kosten für die Vermittlung der und/oder der Beratung des Kunden über das Wertpapier. Sie wird von der asuco Immobilien-Sachwerte GmbH &amp; Co. KG als Emittentin des Wertpapiers zur Verfügung gestellt. Die Daten basieren auf der internen Prognose der asuco Immobilien-Sachwerte GmbH &amp; Co. KG. Hierbei handelt es sich um Schätzungen basierend auf Annahmen. Die tatsächlichen Kosten können abweichen. Da die asuco Immobilien-Sachwerte GmbH &amp; Co. KG kein Wertpapier-dienstleistungsunternehmen im Sinne des WpHG ist und demnach nicht zur Darstellung der Kosten verpflichtet ist, ist eine Haftung der Emittentin für das Dokument, welches dem Anleger auszuhändigen ist, ausgeschlossen. Zur Darstellung der Kosten ist ausschließlich das Wertpapierdienstleistungsunternehmen verpflichtet, das die Vermittlung der und/oder die Beratung des Kunden über das Wertpapier durchführt.</t>
  </si>
  <si>
    <t>Kosteninformation gemäß § 63 Abs. 7 WpHG</t>
  </si>
  <si>
    <t>Nachrangige Inhaberschuldverschreibung</t>
  </si>
  <si>
    <t>Nennbetrag</t>
  </si>
  <si>
    <t>1) Aufstellung der Kostenpositionen und Vertriebsvergütungen (Zuwendungen) bezogen auf den Nennbetrag</t>
  </si>
  <si>
    <t xml:space="preserve">   davon Produktkosten (Konzeptionsgebühr, Höchstkosten-
   garantie, diverse Kosten)</t>
  </si>
  <si>
    <t>2) Kostenzusammenfassung bezogen auf den Nennbetrag bei der angenommenen (restlichen) Laufzeit</t>
  </si>
  <si>
    <t>3) Auswirkungen der Kosten auf die Rendite des Wertpapiers bezogen auf den Nennbetrag</t>
  </si>
  <si>
    <t>gemäß Vertriebsvereinbarung</t>
  </si>
  <si>
    <t xml:space="preserve">    - davon Zuwendung an den Vermittler (Bestandteil der Dienstleistungskosten)</t>
  </si>
  <si>
    <t>Nachrangige Inhaberschuldverschreibung ZweitmarktZins 38-2024</t>
  </si>
  <si>
    <t xml:space="preserve">Die vorstehende Kosteninformation veranschaulicht exemplarisch die kumulative Wirkung der Kosten auf die Rendite (Zins und Bonus-Zahlung) des Wertpapiers. Die Darstellung enthält keine Aussagen über die Höhe der Rendite selbst. Die Kosten verringern die Rendite während der angenommenen Laufzeit. Im ersten Jahr machen sich vor allem die einmaligen Erwerbskosten (weiche Kosten) bemerkbar. Die laufenden Kosten variieren in Abhängigkeit von der Entwicklung des von der Emittentin des Wertpapiers erzielten Einnahmenüberschusses. Bei Fälligkeit macht sich zudem die einmalige erfolgsabhängige Vergütung bemerkbar, die bei der Ermittlung einer Bonus-Zahlung bei Fälligkeit berücksichtigt wird und in Abhängigkeit der während der Laufzeit erzielten Einnahmenüberschüsse sowie der Wertentwicklung der Investitionen der Emittentin variiert. </t>
  </si>
  <si>
    <t>Die Kosteninformation bezieht sich auf die konzeptionsgemäß angestrebte (restliche) Laufzeit (ab dem heutigen Datum bis zum 30.09.2035). Eine abweichende Laufzeit (vorzeitige Kündigung oder Laufzeitverlängerung, jeweils gemäß den Anleihebedingungen) ist nicht berücksichtigt. Für die Berechnung der Kosten wurde das mittlere Szenario verwendet. Die tatsächlichen Kosten können z.B. in Abhängigkeit der Laufzeit sowie der Ausschüttungsrendite und der Wertentwicklung der Investitionen der Emittentin variieren und daher auch nennenswert höher ausfallen. Die Zahlen sind Schätzungen und können in der Zukunft tatsächlich anders ausfallen.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</si>
</sst>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F800]dddd\,\ mmmm\ dd\,\ yyyy"/>
    <numFmt numFmtId="166" formatCode="#,##0.00_ ;\-#,##0.00\ "/>
  </numFmts>
  <fonts count="14" x14ac:knownFonts="1">
    <font>
      <sz val="11"/>
      <color theme="1"/>
      <name val="Calibri"/>
      <family val="2"/>
      <scheme val="minor"/>
    </font>
    <font>
      <sz val="11"/>
      <color theme="1"/>
      <name val="Calibri"/>
      <family val="2"/>
      <scheme val="minor"/>
    </font>
    <font>
      <sz val="11"/>
      <name val="Arial"/>
      <family val="2"/>
    </font>
    <font>
      <b/>
      <sz val="11"/>
      <name val="Arial"/>
      <family val="2"/>
    </font>
    <font>
      <sz val="9"/>
      <name val="Arial"/>
      <family val="2"/>
    </font>
    <font>
      <sz val="11"/>
      <color theme="1"/>
      <name val="Arial"/>
      <family val="2"/>
    </font>
    <font>
      <b/>
      <sz val="11"/>
      <color theme="1"/>
      <name val="Arial"/>
      <family val="2"/>
    </font>
    <font>
      <sz val="10"/>
      <name val="Arial"/>
      <family val="2"/>
    </font>
    <font>
      <b/>
      <sz val="11"/>
      <color theme="1"/>
      <name val="Calibri"/>
      <family val="2"/>
      <scheme val="minor"/>
    </font>
    <font>
      <sz val="8"/>
      <name val="Calibri"/>
      <family val="2"/>
      <scheme val="minor"/>
    </font>
    <font>
      <sz val="11"/>
      <color theme="1"/>
      <name val="Arial"/>
      <family val="2"/>
    </font>
    <font>
      <sz val="12"/>
      <color theme="1"/>
      <name val="Arial"/>
      <family val="2"/>
    </font>
    <font>
      <b/>
      <sz val="16"/>
      <color theme="1"/>
      <name val="Arial"/>
      <family val="2"/>
    </font>
    <font>
      <b/>
      <sz val="12"/>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0" xfId="0" applyProtection="1">
      <protection locked="0"/>
    </xf>
    <xf numFmtId="0" fontId="0" fillId="4" borderId="0" xfId="0" applyFill="1" applyProtection="1">
      <protection locked="0"/>
    </xf>
    <xf numFmtId="0" fontId="5" fillId="3" borderId="0" xfId="0" quotePrefix="1" applyFont="1" applyFill="1" applyProtection="1">
      <protection locked="0"/>
    </xf>
    <xf numFmtId="164" fontId="2" fillId="3" borderId="3" xfId="1" applyFont="1" applyFill="1" applyBorder="1" applyAlignment="1" applyProtection="1">
      <alignment horizontal="left"/>
      <protection locked="0"/>
    </xf>
    <xf numFmtId="10" fontId="2" fillId="3" borderId="8" xfId="2" applyNumberFormat="1" applyFont="1" applyFill="1" applyBorder="1" applyAlignment="1" applyProtection="1">
      <alignment horizontal="right"/>
      <protection locked="0"/>
    </xf>
    <xf numFmtId="0" fontId="8" fillId="0" borderId="0" xfId="0" applyFont="1" applyProtection="1">
      <protection locked="0"/>
    </xf>
    <xf numFmtId="0" fontId="12" fillId="4" borderId="0" xfId="0" applyFont="1" applyFill="1"/>
    <xf numFmtId="0" fontId="0" fillId="4" borderId="0" xfId="0" applyFill="1"/>
    <xf numFmtId="0" fontId="6" fillId="4" borderId="0" xfId="0" applyFont="1" applyFill="1"/>
    <xf numFmtId="165" fontId="5" fillId="4" borderId="0" xfId="0" applyNumberFormat="1" applyFont="1" applyFill="1"/>
    <xf numFmtId="14" fontId="10" fillId="4" borderId="0" xfId="0" quotePrefix="1" applyNumberFormat="1" applyFont="1" applyFill="1" applyAlignment="1">
      <alignment horizontal="left"/>
    </xf>
    <xf numFmtId="0" fontId="2" fillId="4" borderId="0" xfId="0" applyFont="1" applyFill="1" applyAlignment="1">
      <alignment horizontal="left"/>
    </xf>
    <xf numFmtId="0" fontId="2" fillId="4" borderId="0" xfId="0" applyFont="1" applyFill="1"/>
    <xf numFmtId="0" fontId="3" fillId="4" borderId="0" xfId="0" applyFont="1" applyFill="1"/>
    <xf numFmtId="0" fontId="3" fillId="4" borderId="0" xfId="0" applyFont="1" applyFill="1" applyAlignment="1">
      <alignment vertical="top"/>
    </xf>
    <xf numFmtId="0" fontId="3" fillId="4" borderId="1" xfId="0" applyFont="1" applyFill="1" applyBorder="1"/>
    <xf numFmtId="0" fontId="2" fillId="4" borderId="2" xfId="0" applyFont="1" applyFill="1" applyBorder="1" applyAlignment="1">
      <alignment horizontal="left"/>
    </xf>
    <xf numFmtId="0" fontId="3" fillId="4" borderId="6" xfId="0" applyFont="1" applyFill="1" applyBorder="1"/>
    <xf numFmtId="0" fontId="2" fillId="4" borderId="7" xfId="0" applyFont="1" applyFill="1" applyBorder="1" applyAlignment="1">
      <alignment horizontal="left"/>
    </xf>
    <xf numFmtId="0" fontId="3" fillId="4" borderId="0" xfId="0" applyFont="1" applyFill="1" applyAlignment="1">
      <alignment horizontal="right"/>
    </xf>
    <xf numFmtId="0" fontId="3" fillId="4" borderId="0" xfId="0" applyFont="1" applyFill="1" applyAlignment="1">
      <alignment horizontal="center"/>
    </xf>
    <xf numFmtId="166" fontId="2" fillId="4" borderId="2" xfId="1" applyNumberFormat="1" applyFont="1" applyFill="1" applyBorder="1" applyProtection="1"/>
    <xf numFmtId="166" fontId="2" fillId="4" borderId="7" xfId="1" applyNumberFormat="1" applyFont="1" applyFill="1" applyBorder="1" applyAlignment="1" applyProtection="1"/>
    <xf numFmtId="0" fontId="3" fillId="4" borderId="9" xfId="0" applyFont="1" applyFill="1" applyBorder="1"/>
    <xf numFmtId="166" fontId="3" fillId="4" borderId="10" xfId="1" applyNumberFormat="1" applyFont="1" applyFill="1" applyBorder="1" applyAlignment="1" applyProtection="1"/>
    <xf numFmtId="164" fontId="3" fillId="4" borderId="0" xfId="1" applyFont="1" applyFill="1" applyBorder="1" applyAlignment="1" applyProtection="1"/>
    <xf numFmtId="0" fontId="2" fillId="4" borderId="1" xfId="0" applyFont="1" applyFill="1" applyBorder="1"/>
    <xf numFmtId="0" fontId="2" fillId="4" borderId="4" xfId="0" applyFont="1" applyFill="1" applyBorder="1"/>
    <xf numFmtId="166" fontId="2" fillId="4" borderId="0" xfId="1" applyNumberFormat="1" applyFont="1" applyFill="1" applyBorder="1" applyProtection="1"/>
    <xf numFmtId="164" fontId="2" fillId="4" borderId="0" xfId="1" applyFont="1" applyFill="1" applyBorder="1" applyProtection="1"/>
    <xf numFmtId="166" fontId="2" fillId="4" borderId="7" xfId="1" applyNumberFormat="1" applyFont="1" applyFill="1" applyBorder="1" applyProtection="1"/>
    <xf numFmtId="0" fontId="4" fillId="4" borderId="0" xfId="0" applyFont="1" applyFill="1"/>
    <xf numFmtId="0" fontId="2" fillId="4" borderId="12" xfId="0" applyFont="1" applyFill="1" applyBorder="1"/>
    <xf numFmtId="0" fontId="2" fillId="4" borderId="13" xfId="0" applyFont="1" applyFill="1" applyBorder="1"/>
    <xf numFmtId="166" fontId="2" fillId="4" borderId="2" xfId="1" applyNumberFormat="1" applyFont="1" applyFill="1" applyBorder="1" applyAlignment="1" applyProtection="1">
      <alignment horizontal="right"/>
    </xf>
    <xf numFmtId="0" fontId="2" fillId="4" borderId="6" xfId="0" applyFont="1" applyFill="1" applyBorder="1"/>
    <xf numFmtId="166" fontId="7" fillId="4" borderId="13" xfId="1" applyNumberFormat="1" applyFont="1" applyFill="1" applyBorder="1" applyProtection="1"/>
    <xf numFmtId="10" fontId="2" fillId="4" borderId="2" xfId="0" applyNumberFormat="1" applyFont="1" applyFill="1" applyBorder="1"/>
    <xf numFmtId="166" fontId="10" fillId="4" borderId="7" xfId="0" applyNumberFormat="1" applyFont="1" applyFill="1" applyBorder="1"/>
    <xf numFmtId="166" fontId="10" fillId="4" borderId="0" xfId="0" applyNumberFormat="1" applyFont="1" applyFill="1"/>
    <xf numFmtId="0" fontId="13" fillId="4" borderId="0" xfId="0" applyFont="1" applyFill="1"/>
    <xf numFmtId="164" fontId="2" fillId="4" borderId="8" xfId="1" applyFont="1" applyFill="1" applyBorder="1" applyAlignment="1" applyProtection="1">
      <alignment horizontal="left"/>
    </xf>
    <xf numFmtId="10" fontId="2" fillId="4" borderId="3" xfId="2" applyNumberFormat="1" applyFont="1" applyFill="1" applyBorder="1" applyAlignment="1" applyProtection="1">
      <alignment horizontal="right"/>
    </xf>
    <xf numFmtId="10" fontId="3" fillId="4" borderId="11" xfId="2" applyNumberFormat="1" applyFont="1" applyFill="1" applyBorder="1" applyAlignment="1" applyProtection="1">
      <alignment horizontal="right"/>
    </xf>
    <xf numFmtId="10" fontId="3" fillId="4" borderId="0" xfId="2" applyNumberFormat="1" applyFont="1" applyFill="1" applyBorder="1" applyAlignment="1" applyProtection="1">
      <alignment horizontal="right"/>
    </xf>
    <xf numFmtId="10" fontId="2" fillId="4" borderId="3" xfId="2" applyNumberFormat="1" applyFont="1" applyFill="1" applyBorder="1" applyProtection="1"/>
    <xf numFmtId="10" fontId="2" fillId="4" borderId="5" xfId="2" applyNumberFormat="1" applyFont="1" applyFill="1" applyBorder="1" applyProtection="1"/>
    <xf numFmtId="10" fontId="2" fillId="4" borderId="0" xfId="2" applyNumberFormat="1" applyFont="1" applyFill="1" applyBorder="1" applyProtection="1"/>
    <xf numFmtId="10" fontId="2" fillId="4" borderId="8" xfId="2" applyNumberFormat="1" applyFont="1" applyFill="1" applyBorder="1" applyProtection="1"/>
    <xf numFmtId="2" fontId="2" fillId="4" borderId="14" xfId="0" applyNumberFormat="1" applyFont="1" applyFill="1" applyBorder="1"/>
    <xf numFmtId="10" fontId="2" fillId="4" borderId="3" xfId="0" applyNumberFormat="1" applyFont="1" applyFill="1" applyBorder="1"/>
    <xf numFmtId="10" fontId="2" fillId="4" borderId="5" xfId="3" applyNumberFormat="1" applyFont="1" applyFill="1" applyBorder="1" applyProtection="1"/>
    <xf numFmtId="10" fontId="2" fillId="4" borderId="8" xfId="3" applyNumberFormat="1" applyFont="1" applyFill="1" applyBorder="1" applyProtection="1"/>
    <xf numFmtId="10" fontId="7" fillId="4" borderId="14" xfId="3" applyNumberFormat="1" applyFont="1" applyFill="1" applyBorder="1" applyProtection="1"/>
    <xf numFmtId="0" fontId="8" fillId="4" borderId="0" xfId="0" applyFont="1" applyFill="1"/>
    <xf numFmtId="10" fontId="10" fillId="4" borderId="3" xfId="0" applyNumberFormat="1" applyFont="1" applyFill="1" applyBorder="1"/>
    <xf numFmtId="166" fontId="10" fillId="4" borderId="8" xfId="0" applyNumberFormat="1" applyFont="1" applyFill="1" applyBorder="1"/>
    <xf numFmtId="0" fontId="6" fillId="2" borderId="0" xfId="0" applyFont="1" applyFill="1"/>
    <xf numFmtId="0" fontId="5" fillId="3" borderId="0" xfId="0" quotePrefix="1" applyFont="1" applyFill="1"/>
    <xf numFmtId="0" fontId="10" fillId="0" borderId="0" xfId="0" applyFont="1"/>
    <xf numFmtId="0" fontId="8" fillId="0" borderId="0" xfId="0" applyFont="1"/>
    <xf numFmtId="0" fontId="7" fillId="4" borderId="4" xfId="0" applyFont="1" applyFill="1" applyBorder="1"/>
    <xf numFmtId="166" fontId="7" fillId="4" borderId="0" xfId="1" applyNumberFormat="1" applyFont="1" applyFill="1" applyBorder="1" applyProtection="1"/>
    <xf numFmtId="0" fontId="2" fillId="4" borderId="6" xfId="0" applyFont="1" applyFill="1" applyBorder="1" applyAlignment="1">
      <alignment wrapText="1"/>
    </xf>
    <xf numFmtId="10" fontId="7" fillId="3" borderId="5" xfId="3" applyNumberFormat="1" applyFont="1" applyFill="1" applyBorder="1" applyAlignment="1" applyProtection="1">
      <alignment horizontal="right"/>
      <protection locked="0"/>
    </xf>
    <xf numFmtId="0" fontId="5" fillId="0" borderId="0" xfId="0" applyFont="1"/>
    <xf numFmtId="0" fontId="11" fillId="4" borderId="0" xfId="0" applyFont="1" applyFill="1" applyAlignment="1">
      <alignment horizontal="left" vertical="center" wrapText="1"/>
    </xf>
    <xf numFmtId="0" fontId="11" fillId="4"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0" xfId="0" applyFont="1" applyAlignment="1">
      <alignment horizontal="left" wrapText="1"/>
    </xf>
  </cellXfs>
  <cellStyles count="4">
    <cellStyle name="Komma" xfId="1" builtinId="3"/>
    <cellStyle name="Prozent" xfId="3" builtinId="5"/>
    <cellStyle name="Prozent 2" xfId="2" xr:uid="{00000000-0005-0000-0000-000002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3"/>
  <sheetViews>
    <sheetView tabSelected="1" topLeftCell="A43" zoomScale="90" zoomScaleNormal="90" zoomScalePageLayoutView="90" workbookViewId="0">
      <selection activeCell="A83" sqref="A83"/>
    </sheetView>
  </sheetViews>
  <sheetFormatPr baseColWidth="10" defaultColWidth="11.42578125" defaultRowHeight="15" x14ac:dyDescent="0.25"/>
  <cols>
    <col min="1" max="1" width="74.140625" style="1" customWidth="1"/>
    <col min="2" max="2" width="31.28515625" style="1" customWidth="1"/>
    <col min="3" max="3" width="8.140625" style="1" customWidth="1"/>
    <col min="4" max="4" width="32.85546875" style="1" customWidth="1"/>
    <col min="5" max="5" width="25.85546875" style="1" customWidth="1"/>
    <col min="6" max="6" width="41.140625" style="1" bestFit="1" customWidth="1"/>
    <col min="7" max="7" width="24.140625" style="1" customWidth="1"/>
    <col min="8" max="16384" width="11.42578125" style="1"/>
  </cols>
  <sheetData>
    <row r="1" spans="1:6" ht="15" customHeight="1" x14ac:dyDescent="0.25">
      <c r="A1" s="70" t="s">
        <v>40</v>
      </c>
      <c r="B1" s="70"/>
      <c r="C1" s="70"/>
      <c r="D1" s="70"/>
      <c r="E1" s="70"/>
      <c r="F1"/>
    </row>
    <row r="2" spans="1:6" ht="15" customHeight="1" x14ac:dyDescent="0.25">
      <c r="A2" s="70"/>
      <c r="B2" s="70"/>
      <c r="C2" s="70"/>
      <c r="D2" s="70"/>
      <c r="E2" s="70"/>
      <c r="F2"/>
    </row>
    <row r="3" spans="1:6" ht="15" customHeight="1" x14ac:dyDescent="0.25">
      <c r="A3" s="70"/>
      <c r="B3" s="70"/>
      <c r="C3" s="70"/>
      <c r="D3" s="70"/>
      <c r="E3" s="70"/>
      <c r="F3"/>
    </row>
    <row r="4" spans="1:6" ht="15" customHeight="1" x14ac:dyDescent="0.25">
      <c r="A4" s="70"/>
      <c r="B4" s="70"/>
      <c r="C4" s="70"/>
      <c r="D4" s="70"/>
      <c r="E4" s="70"/>
      <c r="F4"/>
    </row>
    <row r="5" spans="1:6" ht="15.75" customHeight="1" x14ac:dyDescent="0.25">
      <c r="A5" s="70"/>
      <c r="B5" s="70"/>
      <c r="C5" s="70"/>
      <c r="D5" s="70"/>
      <c r="E5" s="70"/>
      <c r="F5"/>
    </row>
    <row r="6" spans="1:6" ht="15.75" customHeight="1" x14ac:dyDescent="0.25">
      <c r="A6" s="70"/>
      <c r="B6" s="70"/>
      <c r="C6" s="70"/>
      <c r="D6" s="70"/>
      <c r="E6" s="70"/>
      <c r="F6"/>
    </row>
    <row r="7" spans="1:6" ht="15.75" customHeight="1" x14ac:dyDescent="0.25">
      <c r="A7" s="70"/>
      <c r="B7" s="70"/>
      <c r="C7" s="70"/>
      <c r="D7" s="70"/>
      <c r="E7" s="70"/>
      <c r="F7"/>
    </row>
    <row r="8" spans="1:6" x14ac:dyDescent="0.25">
      <c r="A8"/>
      <c r="B8"/>
      <c r="C8"/>
      <c r="D8"/>
      <c r="E8"/>
      <c r="F8"/>
    </row>
    <row r="9" spans="1:6" ht="32.25" customHeight="1" x14ac:dyDescent="0.3">
      <c r="A9" s="7" t="s">
        <v>41</v>
      </c>
      <c r="B9" s="8"/>
      <c r="C9" s="8"/>
      <c r="D9" s="8"/>
      <c r="E9" s="8"/>
      <c r="F9"/>
    </row>
    <row r="10" spans="1:6" ht="15.75" customHeight="1" x14ac:dyDescent="0.25">
      <c r="A10" s="67" t="s">
        <v>27</v>
      </c>
      <c r="B10" s="67"/>
      <c r="C10" s="67"/>
      <c r="D10" s="67"/>
      <c r="E10" s="67"/>
      <c r="F10"/>
    </row>
    <row r="11" spans="1:6" x14ac:dyDescent="0.25">
      <c r="A11" s="67"/>
      <c r="B11" s="67"/>
      <c r="C11" s="67"/>
      <c r="D11" s="67"/>
      <c r="E11" s="67"/>
      <c r="F11"/>
    </row>
    <row r="12" spans="1:6" x14ac:dyDescent="0.25">
      <c r="A12" s="67"/>
      <c r="B12" s="67"/>
      <c r="C12" s="67"/>
      <c r="D12" s="67"/>
      <c r="E12" s="67"/>
      <c r="F12"/>
    </row>
    <row r="13" spans="1:6" x14ac:dyDescent="0.25">
      <c r="A13" s="8"/>
      <c r="B13" s="8"/>
      <c r="C13" s="8"/>
      <c r="D13" s="8"/>
      <c r="E13" s="8"/>
      <c r="F13" s="58" t="s">
        <v>24</v>
      </c>
    </row>
    <row r="14" spans="1:6" x14ac:dyDescent="0.25">
      <c r="A14" s="9" t="s">
        <v>10</v>
      </c>
      <c r="B14" s="9" t="s">
        <v>14</v>
      </c>
      <c r="C14" s="9"/>
      <c r="D14" s="9"/>
      <c r="E14" s="9" t="s">
        <v>26</v>
      </c>
      <c r="F14"/>
    </row>
    <row r="15" spans="1:6" x14ac:dyDescent="0.25">
      <c r="A15" s="3" t="s">
        <v>11</v>
      </c>
      <c r="B15" s="3" t="s">
        <v>15</v>
      </c>
      <c r="C15" s="3"/>
      <c r="D15" s="10"/>
      <c r="E15" s="11">
        <f ca="1">TODAY()</f>
        <v>45600</v>
      </c>
      <c r="F15" s="59" t="s">
        <v>30</v>
      </c>
    </row>
    <row r="16" spans="1:6" x14ac:dyDescent="0.25">
      <c r="A16" s="3" t="s">
        <v>12</v>
      </c>
      <c r="B16" s="3" t="s">
        <v>12</v>
      </c>
      <c r="C16" s="3"/>
      <c r="D16" s="8"/>
      <c r="E16" s="8"/>
      <c r="F16"/>
    </row>
    <row r="17" spans="1:6" x14ac:dyDescent="0.25">
      <c r="A17" s="3" t="s">
        <v>13</v>
      </c>
      <c r="B17" s="3" t="s">
        <v>13</v>
      </c>
      <c r="C17" s="3"/>
      <c r="D17" s="8"/>
      <c r="E17" s="8"/>
      <c r="F17"/>
    </row>
    <row r="18" spans="1:6" x14ac:dyDescent="0.25">
      <c r="A18" s="8"/>
      <c r="B18" s="8"/>
      <c r="C18" s="8"/>
      <c r="D18" s="8"/>
      <c r="E18" s="8"/>
      <c r="F18"/>
    </row>
    <row r="19" spans="1:6" x14ac:dyDescent="0.25">
      <c r="A19" s="14"/>
      <c r="B19" s="12"/>
      <c r="C19" s="12"/>
      <c r="D19" s="12"/>
      <c r="E19" s="8"/>
      <c r="F19"/>
    </row>
    <row r="20" spans="1:6" x14ac:dyDescent="0.25">
      <c r="A20" s="15" t="s">
        <v>0</v>
      </c>
      <c r="B20" s="13" t="s">
        <v>50</v>
      </c>
      <c r="C20" s="13"/>
      <c r="D20" s="13"/>
      <c r="E20" s="8"/>
      <c r="F20"/>
    </row>
    <row r="21" spans="1:6" x14ac:dyDescent="0.25">
      <c r="A21" s="14"/>
      <c r="B21" s="12"/>
      <c r="C21" s="12"/>
      <c r="D21" s="12"/>
      <c r="E21" s="8"/>
      <c r="F21"/>
    </row>
    <row r="22" spans="1:6" x14ac:dyDescent="0.25">
      <c r="A22" s="14" t="s">
        <v>1</v>
      </c>
      <c r="B22" s="13" t="s">
        <v>42</v>
      </c>
      <c r="C22" s="13"/>
      <c r="D22" s="13"/>
      <c r="E22" s="8"/>
      <c r="F22"/>
    </row>
    <row r="23" spans="1:6" x14ac:dyDescent="0.25">
      <c r="A23" s="14"/>
      <c r="B23" s="12"/>
      <c r="C23" s="12"/>
      <c r="D23" s="12"/>
      <c r="E23" s="8"/>
      <c r="F23"/>
    </row>
    <row r="24" spans="1:6" x14ac:dyDescent="0.25">
      <c r="A24" s="16" t="s">
        <v>43</v>
      </c>
      <c r="B24" s="17"/>
      <c r="C24" s="17"/>
      <c r="D24" s="4">
        <v>5000</v>
      </c>
      <c r="F24"/>
    </row>
    <row r="25" spans="1:6" x14ac:dyDescent="0.25">
      <c r="A25" s="18" t="s">
        <v>25</v>
      </c>
      <c r="B25" s="19"/>
      <c r="C25" s="19"/>
      <c r="D25" s="42" t="s">
        <v>9</v>
      </c>
      <c r="E25" s="8"/>
      <c r="F25"/>
    </row>
    <row r="26" spans="1:6" x14ac:dyDescent="0.25">
      <c r="A26" s="14"/>
      <c r="B26" s="12"/>
      <c r="C26" s="12"/>
      <c r="D26" s="12"/>
      <c r="E26" s="8"/>
      <c r="F26"/>
    </row>
    <row r="27" spans="1:6" x14ac:dyDescent="0.25">
      <c r="A27" s="14" t="s">
        <v>44</v>
      </c>
      <c r="B27" s="12"/>
      <c r="C27" s="12"/>
      <c r="D27" s="12"/>
      <c r="E27" s="8"/>
      <c r="F27"/>
    </row>
    <row r="28" spans="1:6" x14ac:dyDescent="0.25">
      <c r="A28" s="14"/>
      <c r="B28" s="13"/>
      <c r="C28" s="13"/>
      <c r="D28" s="13"/>
      <c r="E28" s="8"/>
      <c r="F28"/>
    </row>
    <row r="29" spans="1:6" x14ac:dyDescent="0.25">
      <c r="A29" s="14" t="s">
        <v>2</v>
      </c>
      <c r="B29" s="20" t="s">
        <v>3</v>
      </c>
      <c r="C29" s="21"/>
      <c r="D29" s="20" t="s">
        <v>4</v>
      </c>
      <c r="E29" s="8"/>
      <c r="F29"/>
    </row>
    <row r="30" spans="1:6" x14ac:dyDescent="0.25">
      <c r="A30" s="16" t="s">
        <v>43</v>
      </c>
      <c r="B30" s="22">
        <f>D24</f>
        <v>5000</v>
      </c>
      <c r="C30" s="22"/>
      <c r="D30" s="43">
        <v>1</v>
      </c>
      <c r="E30" s="8"/>
      <c r="F30"/>
    </row>
    <row r="31" spans="1:6" x14ac:dyDescent="0.25">
      <c r="A31" s="18" t="s">
        <v>33</v>
      </c>
      <c r="B31" s="23">
        <f>B30*D31</f>
        <v>250</v>
      </c>
      <c r="C31" s="23"/>
      <c r="D31" s="5">
        <v>0.05</v>
      </c>
      <c r="E31" s="2"/>
      <c r="F31" s="60" t="s">
        <v>28</v>
      </c>
    </row>
    <row r="32" spans="1:6" ht="15.75" thickBot="1" x14ac:dyDescent="0.3">
      <c r="A32" s="24" t="s">
        <v>2</v>
      </c>
      <c r="B32" s="25">
        <f>B30+B31</f>
        <v>5250</v>
      </c>
      <c r="C32" s="25"/>
      <c r="D32" s="44">
        <f>D30+D31</f>
        <v>1.05</v>
      </c>
      <c r="E32" s="8"/>
      <c r="F32" s="60"/>
    </row>
    <row r="33" spans="1:6" ht="15.75" thickTop="1" x14ac:dyDescent="0.25">
      <c r="A33" s="14"/>
      <c r="B33" s="26"/>
      <c r="C33" s="26"/>
      <c r="D33" s="45"/>
      <c r="E33" s="8"/>
      <c r="F33" s="60"/>
    </row>
    <row r="34" spans="1:6" x14ac:dyDescent="0.25">
      <c r="A34" s="14" t="s">
        <v>16</v>
      </c>
      <c r="B34" s="20" t="s">
        <v>3</v>
      </c>
      <c r="C34" s="21"/>
      <c r="D34" s="20" t="s">
        <v>4</v>
      </c>
      <c r="E34" s="8"/>
      <c r="F34" s="60"/>
    </row>
    <row r="35" spans="1:6" x14ac:dyDescent="0.25">
      <c r="A35" s="27" t="s">
        <v>17</v>
      </c>
      <c r="B35" s="22">
        <f>B36+B37+B39</f>
        <v>737.50000000000011</v>
      </c>
      <c r="C35" s="22"/>
      <c r="D35" s="46">
        <f>9.75%+D31</f>
        <v>0.14750000000000002</v>
      </c>
      <c r="E35" s="8"/>
      <c r="F35" s="60"/>
    </row>
    <row r="36" spans="1:6" x14ac:dyDescent="0.25">
      <c r="A36" s="28" t="s">
        <v>18</v>
      </c>
      <c r="B36" s="29">
        <f>$B$30*D36</f>
        <v>135.375</v>
      </c>
      <c r="C36" s="29"/>
      <c r="D36" s="47">
        <f>270750/10000000</f>
        <v>2.7074999999999998E-2</v>
      </c>
      <c r="E36" s="8"/>
      <c r="F36" s="60"/>
    </row>
    <row r="37" spans="1:6" x14ac:dyDescent="0.25">
      <c r="A37" s="28" t="s">
        <v>39</v>
      </c>
      <c r="B37" s="29">
        <f>$B$30*D37</f>
        <v>450</v>
      </c>
      <c r="C37" s="29"/>
      <c r="D37" s="47">
        <f>D38</f>
        <v>0.09</v>
      </c>
      <c r="E37" s="8"/>
      <c r="F37" s="60"/>
    </row>
    <row r="38" spans="1:6" x14ac:dyDescent="0.25">
      <c r="A38" s="62" t="s">
        <v>19</v>
      </c>
      <c r="B38" s="63">
        <f>$B$30*D38</f>
        <v>450</v>
      </c>
      <c r="C38" s="63"/>
      <c r="D38" s="65">
        <v>0.09</v>
      </c>
      <c r="E38" s="8"/>
      <c r="F38" s="66" t="s">
        <v>48</v>
      </c>
    </row>
    <row r="39" spans="1:6" ht="31.5" customHeight="1" x14ac:dyDescent="0.25">
      <c r="A39" s="64" t="s">
        <v>45</v>
      </c>
      <c r="B39" s="31">
        <f>$B$30*D39</f>
        <v>152.12500000000011</v>
      </c>
      <c r="C39" s="31"/>
      <c r="D39" s="49">
        <f>D35-D36-D37</f>
        <v>3.0425000000000021E-2</v>
      </c>
      <c r="E39" s="8"/>
      <c r="F39" s="60"/>
    </row>
    <row r="40" spans="1:6" x14ac:dyDescent="0.25">
      <c r="A40" s="13"/>
      <c r="B40" s="30"/>
      <c r="C40" s="30"/>
      <c r="D40" s="48"/>
      <c r="E40" s="8"/>
      <c r="F40"/>
    </row>
    <row r="41" spans="1:6" x14ac:dyDescent="0.25">
      <c r="A41" s="14" t="s">
        <v>7</v>
      </c>
      <c r="B41" s="20" t="s">
        <v>3</v>
      </c>
      <c r="C41" s="21"/>
      <c r="D41" s="20" t="s">
        <v>4</v>
      </c>
      <c r="E41" s="8"/>
      <c r="F41"/>
    </row>
    <row r="42" spans="1:6" x14ac:dyDescent="0.25">
      <c r="A42" s="27" t="s">
        <v>8</v>
      </c>
      <c r="B42" s="22">
        <f ca="1">B43+B45</f>
        <v>26.89344238410596</v>
      </c>
      <c r="C42" s="22"/>
      <c r="D42" s="46">
        <f ca="1">D43+D45</f>
        <v>5.3786884768211923E-3</v>
      </c>
      <c r="E42" s="8"/>
      <c r="F42"/>
    </row>
    <row r="43" spans="1:6" x14ac:dyDescent="0.25">
      <c r="A43" s="28" t="s">
        <v>5</v>
      </c>
      <c r="B43" s="29">
        <f>$B$30*D43</f>
        <v>0</v>
      </c>
      <c r="C43" s="29"/>
      <c r="D43" s="47">
        <v>0</v>
      </c>
      <c r="E43" s="8"/>
      <c r="F43"/>
    </row>
    <row r="44" spans="1:6" x14ac:dyDescent="0.25">
      <c r="A44" s="62" t="s">
        <v>19</v>
      </c>
      <c r="B44" s="29">
        <f>$B$30*D44</f>
        <v>0</v>
      </c>
      <c r="C44" s="29"/>
      <c r="D44" s="47">
        <v>0</v>
      </c>
      <c r="E44" s="8"/>
      <c r="F44"/>
    </row>
    <row r="45" spans="1:6" x14ac:dyDescent="0.25">
      <c r="A45" s="36" t="s">
        <v>6</v>
      </c>
      <c r="B45" s="31">
        <f ca="1">$B$30*D45</f>
        <v>26.89344238410596</v>
      </c>
      <c r="C45" s="31"/>
      <c r="D45" s="49">
        <f ca="1">((679928.78-93352.92)/D53)/10000000</f>
        <v>5.3786884768211923E-3</v>
      </c>
      <c r="E45" s="8"/>
      <c r="F45"/>
    </row>
    <row r="46" spans="1:6" x14ac:dyDescent="0.25">
      <c r="A46" s="13"/>
      <c r="B46" s="30"/>
      <c r="C46" s="30"/>
      <c r="D46" s="48"/>
      <c r="E46" s="8"/>
      <c r="F46"/>
    </row>
    <row r="47" spans="1:6" x14ac:dyDescent="0.25">
      <c r="A47" s="14" t="s">
        <v>20</v>
      </c>
      <c r="B47" s="20" t="s">
        <v>3</v>
      </c>
      <c r="C47" s="21"/>
      <c r="D47" s="20" t="s">
        <v>4</v>
      </c>
      <c r="E47" s="8"/>
      <c r="F47"/>
    </row>
    <row r="48" spans="1:6" x14ac:dyDescent="0.25">
      <c r="A48" s="27" t="s">
        <v>21</v>
      </c>
      <c r="B48" s="22">
        <f>B49+B51</f>
        <v>50.951830000000008</v>
      </c>
      <c r="C48" s="22"/>
      <c r="D48" s="46">
        <f>D49+D51</f>
        <v>1.0190366000000001E-2</v>
      </c>
      <c r="E48" s="8"/>
      <c r="F48"/>
    </row>
    <row r="49" spans="1:6" x14ac:dyDescent="0.25">
      <c r="A49" s="28" t="s">
        <v>5</v>
      </c>
      <c r="B49" s="29">
        <f>$B$30*D49</f>
        <v>0</v>
      </c>
      <c r="C49" s="29"/>
      <c r="D49" s="47">
        <v>0</v>
      </c>
      <c r="E49" s="8"/>
      <c r="F49"/>
    </row>
    <row r="50" spans="1:6" x14ac:dyDescent="0.25">
      <c r="A50" s="62" t="s">
        <v>19</v>
      </c>
      <c r="B50" s="29">
        <f>$B$30*D50</f>
        <v>0</v>
      </c>
      <c r="C50" s="29"/>
      <c r="D50" s="47">
        <v>0</v>
      </c>
      <c r="E50" s="8"/>
      <c r="F50"/>
    </row>
    <row r="51" spans="1:6" x14ac:dyDescent="0.25">
      <c r="A51" s="36" t="s">
        <v>6</v>
      </c>
      <c r="B51" s="31">
        <f>$B$30*D51</f>
        <v>50.951830000000008</v>
      </c>
      <c r="C51" s="31"/>
      <c r="D51" s="49">
        <f>(93352.92+8550.74)/10000000</f>
        <v>1.0190366000000001E-2</v>
      </c>
      <c r="E51" s="8"/>
      <c r="F51"/>
    </row>
    <row r="52" spans="1:6" x14ac:dyDescent="0.25">
      <c r="A52" s="32"/>
      <c r="B52" s="13"/>
      <c r="C52" s="13"/>
      <c r="D52" s="13"/>
      <c r="E52" s="8"/>
      <c r="F52"/>
    </row>
    <row r="53" spans="1:6" x14ac:dyDescent="0.25">
      <c r="A53" s="33" t="s">
        <v>29</v>
      </c>
      <c r="B53" s="34"/>
      <c r="C53" s="34"/>
      <c r="D53" s="50">
        <f ca="1">(DAYS360(E15,DATE(2035,9,30),TRUE))/360</f>
        <v>10.905555555555555</v>
      </c>
      <c r="E53" s="8"/>
      <c r="F53"/>
    </row>
    <row r="54" spans="1:6" x14ac:dyDescent="0.25">
      <c r="A54" s="13"/>
      <c r="B54" s="13"/>
      <c r="C54" s="13"/>
      <c r="D54" s="13"/>
      <c r="E54" s="8"/>
      <c r="F54"/>
    </row>
    <row r="55" spans="1:6" x14ac:dyDescent="0.25">
      <c r="A55" s="14" t="s">
        <v>46</v>
      </c>
      <c r="B55" s="13"/>
      <c r="C55" s="13"/>
      <c r="D55" s="13"/>
      <c r="E55" s="8"/>
      <c r="F55"/>
    </row>
    <row r="56" spans="1:6" x14ac:dyDescent="0.25">
      <c r="A56" s="13"/>
      <c r="B56" s="13"/>
      <c r="C56" s="13"/>
      <c r="D56" s="13"/>
      <c r="E56" s="8"/>
      <c r="F56"/>
    </row>
    <row r="57" spans="1:6" x14ac:dyDescent="0.25">
      <c r="A57" s="14" t="s">
        <v>37</v>
      </c>
      <c r="B57" s="20" t="s">
        <v>3</v>
      </c>
      <c r="C57" s="21"/>
      <c r="D57" s="20" t="s">
        <v>36</v>
      </c>
      <c r="E57" s="8"/>
      <c r="F57"/>
    </row>
    <row r="58" spans="1:6" x14ac:dyDescent="0.25">
      <c r="A58" s="27" t="s">
        <v>34</v>
      </c>
      <c r="B58" s="35">
        <f>B36</f>
        <v>135.375</v>
      </c>
      <c r="C58" s="22"/>
      <c r="D58" s="51">
        <f ca="1">(B58/$D$53)/$B$30</f>
        <v>2.4826795720835457E-3</v>
      </c>
      <c r="E58" s="8"/>
      <c r="F58"/>
    </row>
    <row r="59" spans="1:6" x14ac:dyDescent="0.25">
      <c r="A59" s="28" t="s">
        <v>23</v>
      </c>
      <c r="B59" s="29">
        <f ca="1">B37+B43*D53</f>
        <v>450</v>
      </c>
      <c r="C59" s="29"/>
      <c r="D59" s="52">
        <f ca="1">(B59/$D$53)/$B$30</f>
        <v>8.2526744778400416E-3</v>
      </c>
      <c r="E59" s="8"/>
      <c r="F59"/>
    </row>
    <row r="60" spans="1:6" x14ac:dyDescent="0.25">
      <c r="A60" s="36" t="s">
        <v>35</v>
      </c>
      <c r="B60" s="31">
        <f ca="1">B39+B45*D53+B51</f>
        <v>496.3647600000001</v>
      </c>
      <c r="C60" s="31"/>
      <c r="D60" s="53">
        <f ca="1">(D39+D51)/$D$53+D45</f>
        <v>9.102970636780441E-3</v>
      </c>
      <c r="E60" s="8"/>
      <c r="F60"/>
    </row>
    <row r="61" spans="1:6" x14ac:dyDescent="0.25">
      <c r="A61" s="36" t="s">
        <v>37</v>
      </c>
      <c r="B61" s="31">
        <f ca="1">SUM(B58:B60)</f>
        <v>1081.7397600000002</v>
      </c>
      <c r="C61" s="31"/>
      <c r="D61" s="53">
        <f ca="1">SUM(D58:D60)</f>
        <v>1.9838324686704028E-2</v>
      </c>
      <c r="E61" s="8"/>
      <c r="F61"/>
    </row>
    <row r="62" spans="1:6" x14ac:dyDescent="0.25">
      <c r="A62" s="33" t="s">
        <v>49</v>
      </c>
      <c r="B62" s="37">
        <f ca="1">B38+B44*D53+B50</f>
        <v>450</v>
      </c>
      <c r="C62" s="37"/>
      <c r="D62" s="54">
        <f ca="1">(D38+D50)/$D$53+D44</f>
        <v>8.2526744778400416E-3</v>
      </c>
      <c r="E62" s="8"/>
      <c r="F62"/>
    </row>
    <row r="63" spans="1:6" x14ac:dyDescent="0.25">
      <c r="A63" s="13"/>
      <c r="B63" s="13"/>
      <c r="C63" s="13"/>
      <c r="D63" s="13"/>
      <c r="E63" s="8"/>
      <c r="F63"/>
    </row>
    <row r="64" spans="1:6" s="6" customFormat="1" x14ac:dyDescent="0.25">
      <c r="A64" s="14" t="s">
        <v>47</v>
      </c>
      <c r="B64" s="13"/>
      <c r="C64" s="13"/>
      <c r="D64" s="13"/>
      <c r="E64" s="8"/>
      <c r="F64" s="61"/>
    </row>
    <row r="65" spans="1:6" x14ac:dyDescent="0.25">
      <c r="A65" s="13"/>
      <c r="B65" s="13"/>
      <c r="C65" s="13"/>
      <c r="D65" s="13"/>
      <c r="E65" s="55"/>
      <c r="F65"/>
    </row>
    <row r="66" spans="1:6" x14ac:dyDescent="0.25">
      <c r="A66" s="14" t="s">
        <v>37</v>
      </c>
      <c r="B66" s="20" t="s">
        <v>38</v>
      </c>
      <c r="C66" s="20"/>
      <c r="D66" s="20" t="s">
        <v>31</v>
      </c>
      <c r="E66" s="20" t="s">
        <v>22</v>
      </c>
      <c r="F66"/>
    </row>
    <row r="67" spans="1:6" x14ac:dyDescent="0.25">
      <c r="A67" s="27" t="s">
        <v>4</v>
      </c>
      <c r="B67" s="38">
        <f ca="1">D35+D42</f>
        <v>0.15287868847682121</v>
      </c>
      <c r="C67" s="38"/>
      <c r="D67" s="38">
        <f ca="1">D42</f>
        <v>5.3786884768211923E-3</v>
      </c>
      <c r="E67" s="56">
        <f>D48</f>
        <v>1.0190366000000001E-2</v>
      </c>
      <c r="F67"/>
    </row>
    <row r="68" spans="1:6" x14ac:dyDescent="0.25">
      <c r="A68" s="36" t="s">
        <v>3</v>
      </c>
      <c r="B68" s="39">
        <f ca="1">$B$30*B67</f>
        <v>764.39344238410604</v>
      </c>
      <c r="C68" s="39"/>
      <c r="D68" s="39">
        <f t="shared" ref="D68" ca="1" si="0">$B$30*D67</f>
        <v>26.89344238410596</v>
      </c>
      <c r="E68" s="57">
        <f>$B$30*E67</f>
        <v>50.951830000000008</v>
      </c>
      <c r="F68"/>
    </row>
    <row r="69" spans="1:6" x14ac:dyDescent="0.25">
      <c r="A69" s="13"/>
      <c r="B69" s="40"/>
      <c r="C69" s="40"/>
      <c r="D69" s="40"/>
      <c r="E69" s="40"/>
      <c r="F69"/>
    </row>
    <row r="70" spans="1:6" ht="15.75" customHeight="1" x14ac:dyDescent="0.25">
      <c r="A70" s="41" t="s">
        <v>32</v>
      </c>
      <c r="B70" s="8"/>
      <c r="C70" s="8"/>
      <c r="D70" s="8"/>
      <c r="E70" s="8"/>
      <c r="F70"/>
    </row>
    <row r="71" spans="1:6" ht="3.75" customHeight="1" x14ac:dyDescent="0.25">
      <c r="A71" s="67" t="s">
        <v>51</v>
      </c>
      <c r="B71" s="67"/>
      <c r="C71" s="67"/>
      <c r="D71" s="67"/>
      <c r="E71" s="67"/>
      <c r="F71"/>
    </row>
    <row r="72" spans="1:6" x14ac:dyDescent="0.25">
      <c r="A72" s="67"/>
      <c r="B72" s="67"/>
      <c r="C72" s="67"/>
      <c r="D72" s="67"/>
      <c r="E72" s="67"/>
      <c r="F72"/>
    </row>
    <row r="73" spans="1:6" x14ac:dyDescent="0.25">
      <c r="A73" s="67"/>
      <c r="B73" s="67"/>
      <c r="C73" s="67"/>
      <c r="D73" s="67"/>
      <c r="E73" s="67"/>
      <c r="F73"/>
    </row>
    <row r="74" spans="1:6" x14ac:dyDescent="0.25">
      <c r="A74" s="67"/>
      <c r="B74" s="67"/>
      <c r="C74" s="67"/>
      <c r="D74" s="67"/>
      <c r="E74" s="67"/>
      <c r="F74"/>
    </row>
    <row r="75" spans="1:6" x14ac:dyDescent="0.25">
      <c r="A75" s="67"/>
      <c r="B75" s="67"/>
      <c r="C75" s="67"/>
      <c r="D75" s="67"/>
      <c r="E75" s="67"/>
      <c r="F75"/>
    </row>
    <row r="76" spans="1:6" x14ac:dyDescent="0.25">
      <c r="A76" s="67"/>
      <c r="B76" s="67"/>
      <c r="C76" s="67"/>
      <c r="D76" s="67"/>
      <c r="E76" s="67"/>
      <c r="F76"/>
    </row>
    <row r="77" spans="1:6" x14ac:dyDescent="0.25">
      <c r="A77" s="69"/>
      <c r="B77" s="69"/>
      <c r="C77" s="69"/>
      <c r="D77" s="69"/>
      <c r="E77" s="69"/>
      <c r="F77"/>
    </row>
    <row r="78" spans="1:6" ht="20.25" customHeight="1" x14ac:dyDescent="0.25">
      <c r="A78" s="68" t="s">
        <v>52</v>
      </c>
      <c r="B78" s="68"/>
      <c r="C78" s="68"/>
      <c r="D78" s="68"/>
      <c r="E78" s="68"/>
      <c r="F78"/>
    </row>
    <row r="79" spans="1:6" x14ac:dyDescent="0.25">
      <c r="A79" s="67"/>
      <c r="B79" s="67"/>
      <c r="C79" s="67"/>
      <c r="D79" s="67"/>
      <c r="E79" s="67"/>
      <c r="F79"/>
    </row>
    <row r="80" spans="1:6" x14ac:dyDescent="0.25">
      <c r="A80" s="67"/>
      <c r="B80" s="67"/>
      <c r="C80" s="67"/>
      <c r="D80" s="67"/>
      <c r="E80" s="67"/>
      <c r="F80"/>
    </row>
    <row r="81" spans="1:6" x14ac:dyDescent="0.25">
      <c r="A81" s="67"/>
      <c r="B81" s="67"/>
      <c r="C81" s="67"/>
      <c r="D81" s="67"/>
      <c r="E81" s="67"/>
      <c r="F81"/>
    </row>
    <row r="82" spans="1:6" x14ac:dyDescent="0.25">
      <c r="A82" s="67"/>
      <c r="B82" s="67"/>
      <c r="C82" s="67"/>
      <c r="D82" s="67"/>
      <c r="E82" s="67"/>
      <c r="F82"/>
    </row>
    <row r="83" spans="1:6" x14ac:dyDescent="0.25">
      <c r="F83"/>
    </row>
  </sheetData>
  <sheetProtection algorithmName="SHA-512" hashValue="X8CFDazHpk0pjK2ZYF3QQpg3ffGIW3vpCF2azMpwZPiSwrB2xFkdgwPCT8ZHeL3cKSrE3hK8OIzghGtvxGIdXg==" saltValue="vEvxVer3AXaFiK7zEEhjvg==" spinCount="100000" sheet="1" objects="1" scenarios="1"/>
  <mergeCells count="4">
    <mergeCell ref="A10:E12"/>
    <mergeCell ref="A78:E82"/>
    <mergeCell ref="A71:E77"/>
    <mergeCell ref="A1:E7"/>
  </mergeCells>
  <phoneticPr fontId="9" type="noConversion"/>
  <pageMargins left="0.7" right="0.7" top="0.78740157499999996" bottom="0.78740157499999996" header="0.3" footer="0.3"/>
  <pageSetup paperSize="9" scale="56" fitToHeight="0" orientation="portrait" r:id="rId1"/>
  <ignoredErrors>
    <ignoredError sqref="D61"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Kosteninformation_38-2024</vt:lpstr>
      <vt:lpstr>'Kosteninformation_38-2024'!Druckbereich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Mense, Andreas</dc:creator>
  <cp:lastModifiedBy>Paul Schloz</cp:lastModifiedBy>
  <cp:lastPrinted>2018-10-31T10:26:30Z</cp:lastPrinted>
  <dcterms:created xsi:type="dcterms:W3CDTF">2017-11-30T08:06:01Z</dcterms:created>
  <dcterms:modified xsi:type="dcterms:W3CDTF">2024-11-04T14:45:21Z</dcterms:modified>
</cp:coreProperties>
</file>